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6" i="1" l="1"/>
  <c r="D8" i="1"/>
  <c r="D9" i="1"/>
  <c r="D54" i="1" l="1"/>
  <c r="D53" i="1" l="1"/>
  <c r="D52" i="1"/>
  <c r="D46" i="1"/>
  <c r="D45" i="1"/>
  <c r="D38" i="1" l="1"/>
  <c r="D32" i="1"/>
  <c r="D27" i="1" s="1"/>
  <c r="D22" i="1"/>
  <c r="D19" i="1"/>
  <c r="D14" i="1"/>
  <c r="D13" i="1" l="1"/>
  <c r="D4" i="1" l="1"/>
  <c r="D59" i="1" s="1"/>
</calcChain>
</file>

<file path=xl/sharedStrings.xml><?xml version="1.0" encoding="utf-8"?>
<sst xmlns="http://schemas.openxmlformats.org/spreadsheetml/2006/main" count="180" uniqueCount="123">
  <si>
    <t>Расходы на транспортировку газа, относящиеся на себестоимость по данным бухгалтерского учета всего, тыс. руб., в том числе:</t>
  </si>
  <si>
    <t>1.1</t>
  </si>
  <si>
    <t>Фонд оплаты труда</t>
  </si>
  <si>
    <t>1.2</t>
  </si>
  <si>
    <t>Страховые взносы</t>
  </si>
  <si>
    <t>1.3</t>
  </si>
  <si>
    <t>Материальные затраты, в том числе:</t>
  </si>
  <si>
    <t>1.3.1</t>
  </si>
  <si>
    <t>Материалы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</si>
  <si>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</si>
  <si>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</si>
  <si>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</si>
  <si>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</si>
  <si>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</si>
  <si>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</si>
  <si>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</si>
  <si>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</si>
  <si>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</si>
  <si>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</si>
  <si>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</si>
  <si>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</si>
  <si>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</si>
  <si>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аренда (лизинг) здания, транспорта</t>
  </si>
  <si>
    <t>1.5.1.2</t>
  </si>
  <si>
    <t>1.5.1.3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</si>
  <si>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</si>
  <si>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</si>
  <si>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</si>
  <si>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</si>
  <si>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
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</si>
  <si>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</si>
  <si>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</si>
  <si>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</si>
  <si>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</si>
  <si>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</si>
  <si>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</si>
  <si>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</si>
  <si>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</si>
  <si>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</si>
  <si>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</si>
  <si>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налог на землю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</si>
  <si>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</si>
  <si>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</si>
  <si>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</si>
  <si>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</si>
  <si>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</si>
  <si>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</si>
  <si>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</si>
  <si>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</si>
  <si>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</si>
  <si>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</si>
  <si>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</si>
  <si>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</si>
  <si>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</si>
  <si>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</si>
  <si>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</si>
  <si>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</si>
  <si>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</si>
  <si>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</si>
  <si>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</si>
  <si>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</si>
  <si>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</si>
  <si>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</si>
  <si>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</si>
  <si>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</si>
  <si>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</si>
  <si>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</si>
  <si>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</si>
  <si>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</si>
  <si>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</si>
  <si>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</si>
  <si>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</si>
  <si>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</si>
  <si>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</si>
  <si>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</si>
  <si>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</si>
  <si>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2</t>
  </si>
  <si>
    <t>Прочие доходы, тыс. руб</t>
  </si>
  <si>
    <t>3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</si>
  <si>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</si>
  <si>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</si>
  <si>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</si>
  <si>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</si>
  <si>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</si>
  <si>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</si>
  <si>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</si>
  <si>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</si>
  <si>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</si>
  <si>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</si>
  <si>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</si>
  <si>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</si>
  <si>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>№</t>
  </si>
  <si>
    <t>Наименование показателя</t>
  </si>
  <si>
    <t>Единицы измерения</t>
  </si>
  <si>
    <t>Всего</t>
  </si>
  <si>
    <t>тыс.руб.</t>
  </si>
  <si>
    <t>аренда газопроводов у юридических и физических лиц</t>
  </si>
  <si>
    <t xml:space="preserve">аренда (концессия) газопроводов, находящихся в государственной и муниципальной собственности </t>
  </si>
  <si>
    <t>аренда земельного участка</t>
  </si>
  <si>
    <t>1.5.1.4.</t>
  </si>
  <si>
    <t>4</t>
  </si>
  <si>
    <t>Потребность в прибыли до налогообложения: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</si>
  <si>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</si>
  <si>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</si>
  <si>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</si>
  <si>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</si>
  <si>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</si>
  <si>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</si>
  <si>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4.1.4</t>
  </si>
  <si>
    <t>дивиденды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</si>
  <si>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</si>
  <si>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</si>
  <si>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</si>
  <si>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</si>
  <si>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</si>
  <si>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</si>
  <si>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газопроводов</t>
  </si>
  <si>
    <t>км</t>
  </si>
  <si>
    <t>количество газорегуляторных пунктов</t>
  </si>
  <si>
    <t>единиц</t>
  </si>
  <si>
    <t>средняя загрузка газопроводов</t>
  </si>
  <si>
    <t>%</t>
  </si>
  <si>
    <t>Информация об основных показателях финансово-хозяйственной деятельности ПАО "Газпром газораспределение Уфа" на 2019 год в сфере оказания услуг по транспортировке газа по газораспределительным сетям на территории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</si>
</sst>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sz val="12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6" fillId="0" borderId="1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2" xfId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0" fontId="10" fillId="0" borderId="8" xfId="0" applyFont="1" applyFill="1" applyBorder="1" applyAlignment="1">
      <alignment horizontal="center" vertical="center"/>
    </xf>
    <xf numFmtId="4" fontId="1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164" fontId="1" fillId="0" borderId="10" xfId="0" applyNumberFormat="1" applyFont="1" applyFill="1" applyBorder="1"/>
  </cellXfs>
  <cellStyles count="2">
    <cellStyle name="Обычный" xfId="0" builtinId="0"/>
    <cellStyle name="Обычный_расчет затра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43" workbookViewId="0">
      <selection activeCell="D64" sqref="D64"/>
    </sheetView>
  </sheetViews>
  <sheetFormatPr defaultRowHeight="18.75" x14ac:dyDescent="0.3"/>
  <cols>
    <col min="1" max="1" width="9.140625" style="9"/>
    <col min="2" max="2" width="48.5703125" style="9" customWidth="1"/>
    <col min="3" max="3" width="11.7109375" style="1" customWidth="1"/>
    <col min="4" max="4" width="17.42578125" style="9" customWidth="1"/>
    <col min="5" max="5" width="14.28515625" style="2" bestFit="1" customWidth="1"/>
    <col min="6" max="6" width="11.7109375" style="2" bestFit="1" customWidth="1"/>
    <col min="7" max="7" width="14.28515625" style="2" bestFit="1" customWidth="1"/>
    <col min="8" max="8" width="13.28515625" style="2" customWidth="1"/>
    <col min="9" max="9" width="9.140625" style="2"/>
    <col min="10" max="10" width="13" style="2" bestFit="1" customWidth="1"/>
    <col min="11" max="16384" width="9.140625" style="2"/>
  </cols>
  <sheetData>
    <row r="1" spans="1:10" ht="99.75" customHeight="1" x14ac:dyDescent="0.3">
      <c r="A1" s="37" t="s">
        <v>122</v>
      </c>
      <c r="B1" s="37"/>
      <c r="C1" s="37"/>
      <c r="D1" s="37"/>
    </row>
    <row r="2" spans="1:10" ht="19.5" thickBot="1" x14ac:dyDescent="0.35"/>
    <row r="3" spans="1:10" ht="47.25" x14ac:dyDescent="0.3">
      <c r="A3" s="19" t="s">
        <v>91</v>
      </c>
      <c r="B3" s="20" t="s">
        <v>92</v>
      </c>
      <c r="C3" s="21" t="s">
        <v>93</v>
      </c>
      <c r="D3" s="30" t="s">
        <v>94</v>
      </c>
    </row>
    <row r="4" spans="1:10" ht="63" x14ac:dyDescent="0.3">
      <c r="A4" s="22">
        <v>1</v>
      </c>
      <c r="B4" s="4" t="s">
        <v>0</v>
      </c>
      <c r="C4" s="11" t="s">
        <v>95</v>
      </c>
      <c r="D4" s="32">
        <f>D5+D6+D7+D12+D13</f>
        <v>6036962</v>
      </c>
    </row>
    <row r="5" spans="1:10" x14ac:dyDescent="0.3">
      <c r="A5" s="3" t="s">
        <v>1</v>
      </c>
      <c r="B5" s="4" t="s">
        <v>2</v>
      </c>
      <c r="C5" s="11" t="s">
        <v>95</v>
      </c>
      <c r="D5" s="32">
        <v>2786035.73</v>
      </c>
    </row>
    <row r="6" spans="1:10" x14ac:dyDescent="0.3">
      <c r="A6" s="3" t="s">
        <v>3</v>
      </c>
      <c r="B6" s="4" t="s">
        <v>4</v>
      </c>
      <c r="C6" s="11" t="s">
        <v>95</v>
      </c>
      <c r="D6" s="32">
        <v>829071.99</v>
      </c>
    </row>
    <row r="7" spans="1:10" x14ac:dyDescent="0.3">
      <c r="A7" s="3" t="s">
        <v>5</v>
      </c>
      <c r="B7" s="4" t="s">
        <v>6</v>
      </c>
      <c r="C7" s="11" t="s">
        <v>95</v>
      </c>
      <c r="D7" s="32">
        <v>857465.4</v>
      </c>
      <c r="F7" s="29"/>
    </row>
    <row r="8" spans="1:10" x14ac:dyDescent="0.3">
      <c r="A8" s="5" t="s">
        <v>7</v>
      </c>
      <c r="B8" s="6" t="s">
        <v>8</v>
      </c>
      <c r="C8" s="11" t="s">
        <v>95</v>
      </c>
      <c r="D8" s="32">
        <f>D7-D9-D10-D11</f>
        <v>528395.57000000007</v>
      </c>
    </row>
    <row r="9" spans="1:10" x14ac:dyDescent="0.3">
      <c r="A9" s="5" t="s">
        <v>9</v>
      </c>
      <c r="B9" s="6" t="s">
        <v>10</v>
      </c>
      <c r="C9" s="11" t="s">
        <v>95</v>
      </c>
      <c r="D9" s="32">
        <f>429.86+33760.64</f>
        <v>34190.5</v>
      </c>
    </row>
    <row r="10" spans="1:10" ht="31.5" x14ac:dyDescent="0.3">
      <c r="A10" s="5" t="s">
        <v>11</v>
      </c>
      <c r="B10" s="6" t="s">
        <v>12</v>
      </c>
      <c r="C10" s="11" t="s">
        <v>95</v>
      </c>
      <c r="D10" s="32">
        <v>206492.33</v>
      </c>
    </row>
    <row r="11" spans="1:10" x14ac:dyDescent="0.3">
      <c r="A11" s="7" t="s">
        <v>13</v>
      </c>
      <c r="B11" s="6" t="s">
        <v>14</v>
      </c>
      <c r="C11" s="11" t="s">
        <v>95</v>
      </c>
      <c r="D11" s="32">
        <v>88387</v>
      </c>
    </row>
    <row r="12" spans="1:10" x14ac:dyDescent="0.3">
      <c r="A12" s="8" t="s">
        <v>15</v>
      </c>
      <c r="B12" s="4" t="s">
        <v>16</v>
      </c>
      <c r="C12" s="11" t="s">
        <v>95</v>
      </c>
      <c r="D12" s="32">
        <v>445157.1</v>
      </c>
    </row>
    <row r="13" spans="1:10" x14ac:dyDescent="0.3">
      <c r="A13" s="8" t="s">
        <v>17</v>
      </c>
      <c r="B13" s="4" t="s">
        <v>18</v>
      </c>
      <c r="C13" s="11" t="s">
        <v>95</v>
      </c>
      <c r="D13" s="32">
        <f>D14+D19+D22+D27+D37+D38</f>
        <v>1119231.78</v>
      </c>
      <c r="H13" s="29"/>
      <c r="J13" s="29"/>
    </row>
    <row r="14" spans="1:10" x14ac:dyDescent="0.3">
      <c r="A14" s="8" t="s">
        <v>19</v>
      </c>
      <c r="B14" s="4" t="s">
        <v>20</v>
      </c>
      <c r="C14" s="11" t="s">
        <v>95</v>
      </c>
      <c r="D14" s="32">
        <f>D15+D16+D17+D18</f>
        <v>157441.96000000002</v>
      </c>
    </row>
    <row r="15" spans="1:10" x14ac:dyDescent="0.3">
      <c r="A15" s="7" t="s">
        <v>21</v>
      </c>
      <c r="B15" s="6" t="s">
        <v>22</v>
      </c>
      <c r="C15" s="11" t="s">
        <v>95</v>
      </c>
      <c r="D15" s="32">
        <v>4383</v>
      </c>
    </row>
    <row r="16" spans="1:10" ht="31.5" x14ac:dyDescent="0.3">
      <c r="A16" s="7" t="s">
        <v>23</v>
      </c>
      <c r="B16" s="6" t="s">
        <v>96</v>
      </c>
      <c r="C16" s="11" t="s">
        <v>95</v>
      </c>
      <c r="D16" s="32">
        <v>127568.21</v>
      </c>
    </row>
    <row r="17" spans="1:4" ht="47.25" x14ac:dyDescent="0.3">
      <c r="A17" s="7" t="s">
        <v>24</v>
      </c>
      <c r="B17" s="6" t="s">
        <v>97</v>
      </c>
      <c r="C17" s="11" t="s">
        <v>95</v>
      </c>
      <c r="D17" s="32">
        <v>1130.75</v>
      </c>
    </row>
    <row r="18" spans="1:4" x14ac:dyDescent="0.3">
      <c r="A18" s="7" t="s">
        <v>99</v>
      </c>
      <c r="B18" s="6" t="s">
        <v>98</v>
      </c>
      <c r="C18" s="11" t="s">
        <v>95</v>
      </c>
      <c r="D18" s="32">
        <v>24360</v>
      </c>
    </row>
    <row r="19" spans="1:4" x14ac:dyDescent="0.3">
      <c r="A19" s="8" t="s">
        <v>25</v>
      </c>
      <c r="B19" s="4" t="s">
        <v>26</v>
      </c>
      <c r="C19" s="11" t="s">
        <v>95</v>
      </c>
      <c r="D19" s="32">
        <f>D20+D21</f>
        <v>5972.37</v>
      </c>
    </row>
    <row r="20" spans="1:4" ht="47.25" x14ac:dyDescent="0.3">
      <c r="A20" s="7" t="s">
        <v>27</v>
      </c>
      <c r="B20" s="6" t="s">
        <v>29</v>
      </c>
      <c r="C20" s="11" t="s">
        <v>95</v>
      </c>
      <c r="D20" s="32">
        <v>790.37</v>
      </c>
    </row>
    <row r="21" spans="1:4" x14ac:dyDescent="0.3">
      <c r="A21" s="7" t="s">
        <v>28</v>
      </c>
      <c r="B21" s="6" t="s">
        <v>30</v>
      </c>
      <c r="C21" s="11" t="s">
        <v>95</v>
      </c>
      <c r="D21" s="32">
        <v>5182</v>
      </c>
    </row>
    <row r="22" spans="1:4" x14ac:dyDescent="0.3">
      <c r="A22" s="8" t="s">
        <v>31</v>
      </c>
      <c r="B22" s="4" t="s">
        <v>32</v>
      </c>
      <c r="C22" s="11" t="s">
        <v>95</v>
      </c>
      <c r="D22" s="32">
        <f>D23+D24+D25+D26</f>
        <v>184051</v>
      </c>
    </row>
    <row r="23" spans="1:4" x14ac:dyDescent="0.3">
      <c r="A23" s="7" t="s">
        <v>33</v>
      </c>
      <c r="B23" s="6" t="s">
        <v>34</v>
      </c>
      <c r="C23" s="11" t="s">
        <v>95</v>
      </c>
      <c r="D23" s="32">
        <v>172786</v>
      </c>
    </row>
    <row r="24" spans="1:4" x14ac:dyDescent="0.3">
      <c r="A24" s="7" t="s">
        <v>35</v>
      </c>
      <c r="B24" s="6" t="s">
        <v>36</v>
      </c>
      <c r="C24" s="11" t="s">
        <v>95</v>
      </c>
      <c r="D24" s="32">
        <v>4984</v>
      </c>
    </row>
    <row r="25" spans="1:4" x14ac:dyDescent="0.3">
      <c r="A25" s="7" t="s">
        <v>37</v>
      </c>
      <c r="B25" s="6" t="s">
        <v>38</v>
      </c>
      <c r="C25" s="11" t="s">
        <v>95</v>
      </c>
      <c r="D25" s="32">
        <v>4989</v>
      </c>
    </row>
    <row r="26" spans="1:4" x14ac:dyDescent="0.3">
      <c r="A26" s="7" t="s">
        <v>39</v>
      </c>
      <c r="B26" s="6" t="s">
        <v>40</v>
      </c>
      <c r="C26" s="11" t="s">
        <v>95</v>
      </c>
      <c r="D26" s="32">
        <v>1292</v>
      </c>
    </row>
    <row r="27" spans="1:4" x14ac:dyDescent="0.3">
      <c r="A27" s="8" t="s">
        <v>41</v>
      </c>
      <c r="B27" s="4" t="s">
        <v>42</v>
      </c>
      <c r="C27" s="11" t="s">
        <v>95</v>
      </c>
      <c r="D27" s="32">
        <f>D28+D29+D30+D31+D32</f>
        <v>549819.44999999995</v>
      </c>
    </row>
    <row r="28" spans="1:4" x14ac:dyDescent="0.3">
      <c r="A28" s="7" t="s">
        <v>43</v>
      </c>
      <c r="B28" s="6" t="s">
        <v>44</v>
      </c>
      <c r="C28" s="11" t="s">
        <v>95</v>
      </c>
      <c r="D28" s="32">
        <v>12065</v>
      </c>
    </row>
    <row r="29" spans="1:4" x14ac:dyDescent="0.3">
      <c r="A29" s="7" t="s">
        <v>45</v>
      </c>
      <c r="B29" s="6" t="s">
        <v>46</v>
      </c>
      <c r="C29" s="11" t="s">
        <v>95</v>
      </c>
      <c r="D29" s="32">
        <v>19570</v>
      </c>
    </row>
    <row r="30" spans="1:4" x14ac:dyDescent="0.3">
      <c r="A30" s="7" t="s">
        <v>47</v>
      </c>
      <c r="B30" s="6" t="s">
        <v>48</v>
      </c>
      <c r="C30" s="11" t="s">
        <v>95</v>
      </c>
      <c r="D30" s="32">
        <v>5562</v>
      </c>
    </row>
    <row r="31" spans="1:4" x14ac:dyDescent="0.3">
      <c r="A31" s="7" t="s">
        <v>49</v>
      </c>
      <c r="B31" s="6" t="s">
        <v>50</v>
      </c>
      <c r="C31" s="11" t="s">
        <v>95</v>
      </c>
      <c r="D31" s="32">
        <v>2096</v>
      </c>
    </row>
    <row r="32" spans="1:4" x14ac:dyDescent="0.3">
      <c r="A32" s="7" t="s">
        <v>51</v>
      </c>
      <c r="B32" s="4" t="s">
        <v>52</v>
      </c>
      <c r="C32" s="11" t="s">
        <v>95</v>
      </c>
      <c r="D32" s="32">
        <f>D33+D34+D35+D36</f>
        <v>510526.45</v>
      </c>
    </row>
    <row r="33" spans="1:6" ht="31.5" x14ac:dyDescent="0.3">
      <c r="A33" s="7" t="s">
        <v>53</v>
      </c>
      <c r="B33" s="6" t="s">
        <v>54</v>
      </c>
      <c r="C33" s="11" t="s">
        <v>95</v>
      </c>
      <c r="D33" s="32">
        <v>0</v>
      </c>
    </row>
    <row r="34" spans="1:6" ht="47.25" x14ac:dyDescent="0.3">
      <c r="A34" s="7" t="s">
        <v>55</v>
      </c>
      <c r="B34" s="6" t="s">
        <v>56</v>
      </c>
      <c r="C34" s="11" t="s">
        <v>95</v>
      </c>
      <c r="D34" s="32">
        <v>32557</v>
      </c>
    </row>
    <row r="35" spans="1:6" ht="31.5" x14ac:dyDescent="0.3">
      <c r="A35" s="7" t="s">
        <v>57</v>
      </c>
      <c r="B35" s="6" t="s">
        <v>58</v>
      </c>
      <c r="C35" s="11" t="s">
        <v>95</v>
      </c>
      <c r="D35" s="32">
        <v>17868</v>
      </c>
    </row>
    <row r="36" spans="1:6" x14ac:dyDescent="0.3">
      <c r="A36" s="7" t="s">
        <v>59</v>
      </c>
      <c r="B36" s="6" t="s">
        <v>60</v>
      </c>
      <c r="C36" s="11" t="s">
        <v>95</v>
      </c>
      <c r="D36" s="32">
        <f>459252+849.45</f>
        <v>460101.45</v>
      </c>
    </row>
    <row r="37" spans="1:6" x14ac:dyDescent="0.3">
      <c r="A37" s="8" t="s">
        <v>61</v>
      </c>
      <c r="B37" s="4" t="s">
        <v>62</v>
      </c>
      <c r="C37" s="11" t="s">
        <v>95</v>
      </c>
      <c r="D37" s="32">
        <v>127094</v>
      </c>
    </row>
    <row r="38" spans="1:6" x14ac:dyDescent="0.3">
      <c r="A38" s="8" t="s">
        <v>63</v>
      </c>
      <c r="B38" s="4" t="s">
        <v>64</v>
      </c>
      <c r="C38" s="11" t="s">
        <v>95</v>
      </c>
      <c r="D38" s="32">
        <f>D39+D40+D41+D42+D43+D44</f>
        <v>94853</v>
      </c>
    </row>
    <row r="39" spans="1:6" x14ac:dyDescent="0.3">
      <c r="A39" s="7" t="s">
        <v>65</v>
      </c>
      <c r="B39" s="6" t="s">
        <v>67</v>
      </c>
      <c r="C39" s="11" t="s">
        <v>95</v>
      </c>
      <c r="D39" s="32">
        <v>12550</v>
      </c>
    </row>
    <row r="40" spans="1:6" x14ac:dyDescent="0.3">
      <c r="A40" s="7" t="s">
        <v>66</v>
      </c>
      <c r="B40" s="6" t="s">
        <v>69</v>
      </c>
      <c r="C40" s="11" t="s">
        <v>95</v>
      </c>
      <c r="D40" s="32">
        <v>53327</v>
      </c>
    </row>
    <row r="41" spans="1:6" x14ac:dyDescent="0.3">
      <c r="A41" s="7" t="s">
        <v>68</v>
      </c>
      <c r="B41" s="6" t="s">
        <v>71</v>
      </c>
      <c r="C41" s="11" t="s">
        <v>95</v>
      </c>
      <c r="D41" s="32">
        <v>8405</v>
      </c>
    </row>
    <row r="42" spans="1:6" x14ac:dyDescent="0.3">
      <c r="A42" s="7" t="s">
        <v>70</v>
      </c>
      <c r="B42" s="6" t="s">
        <v>73</v>
      </c>
      <c r="C42" s="11" t="s">
        <v>95</v>
      </c>
      <c r="D42" s="32">
        <v>0</v>
      </c>
    </row>
    <row r="43" spans="1:6" ht="31.5" x14ac:dyDescent="0.3">
      <c r="A43" s="7" t="s">
        <v>72</v>
      </c>
      <c r="B43" s="6" t="s">
        <v>75</v>
      </c>
      <c r="C43" s="11" t="s">
        <v>95</v>
      </c>
      <c r="D43" s="32">
        <v>0</v>
      </c>
    </row>
    <row r="44" spans="1:6" x14ac:dyDescent="0.3">
      <c r="A44" s="7" t="s">
        <v>74</v>
      </c>
      <c r="B44" s="6" t="s">
        <v>60</v>
      </c>
      <c r="C44" s="11" t="s">
        <v>95</v>
      </c>
      <c r="D44" s="32">
        <v>20571</v>
      </c>
    </row>
    <row r="45" spans="1:6" x14ac:dyDescent="0.3">
      <c r="A45" s="8" t="s">
        <v>76</v>
      </c>
      <c r="B45" s="4" t="s">
        <v>77</v>
      </c>
      <c r="C45" s="11" t="s">
        <v>95</v>
      </c>
      <c r="D45" s="32">
        <f>100171*0.75458</f>
        <v>75587.033179999999</v>
      </c>
    </row>
    <row r="46" spans="1:6" x14ac:dyDescent="0.3">
      <c r="A46" s="8" t="s">
        <v>78</v>
      </c>
      <c r="B46" s="4" t="s">
        <v>79</v>
      </c>
      <c r="C46" s="11" t="s">
        <v>95</v>
      </c>
      <c r="D46" s="32">
        <f>D47+D48+D49+D50+D51</f>
        <v>95951</v>
      </c>
      <c r="F46" s="29"/>
    </row>
    <row r="47" spans="1:6" x14ac:dyDescent="0.3">
      <c r="A47" s="7" t="s">
        <v>80</v>
      </c>
      <c r="B47" s="6" t="s">
        <v>81</v>
      </c>
      <c r="C47" s="11" t="s">
        <v>95</v>
      </c>
      <c r="D47" s="32">
        <v>8451</v>
      </c>
    </row>
    <row r="48" spans="1:6" x14ac:dyDescent="0.3">
      <c r="A48" s="7" t="s">
        <v>82</v>
      </c>
      <c r="B48" s="6" t="s">
        <v>83</v>
      </c>
      <c r="C48" s="11" t="s">
        <v>95</v>
      </c>
      <c r="D48" s="32">
        <v>0</v>
      </c>
    </row>
    <row r="49" spans="1:5" x14ac:dyDescent="0.3">
      <c r="A49" s="7" t="s">
        <v>84</v>
      </c>
      <c r="B49" s="6" t="s">
        <v>85</v>
      </c>
      <c r="C49" s="11" t="s">
        <v>95</v>
      </c>
      <c r="D49" s="32">
        <v>55064</v>
      </c>
    </row>
    <row r="50" spans="1:5" x14ac:dyDescent="0.3">
      <c r="A50" s="7" t="s">
        <v>86</v>
      </c>
      <c r="B50" s="6" t="s">
        <v>87</v>
      </c>
      <c r="C50" s="11" t="s">
        <v>95</v>
      </c>
      <c r="D50" s="32">
        <v>5653</v>
      </c>
    </row>
    <row r="51" spans="1:5" x14ac:dyDescent="0.3">
      <c r="A51" s="5" t="s">
        <v>88</v>
      </c>
      <c r="B51" s="6" t="s">
        <v>60</v>
      </c>
      <c r="C51" s="11" t="s">
        <v>95</v>
      </c>
      <c r="D51" s="32">
        <v>26783</v>
      </c>
    </row>
    <row r="52" spans="1:5" ht="31.5" x14ac:dyDescent="0.3">
      <c r="A52" s="3" t="s">
        <v>100</v>
      </c>
      <c r="B52" s="12" t="s">
        <v>101</v>
      </c>
      <c r="C52" s="11" t="s">
        <v>95</v>
      </c>
      <c r="D52" s="32">
        <f>D53+D58</f>
        <v>182029.5</v>
      </c>
    </row>
    <row r="53" spans="1:5" x14ac:dyDescent="0.3">
      <c r="A53" s="3" t="s">
        <v>89</v>
      </c>
      <c r="B53" s="10" t="s">
        <v>102</v>
      </c>
      <c r="C53" s="11" t="s">
        <v>95</v>
      </c>
      <c r="D53" s="32">
        <f>D54+D55+D56+D57</f>
        <v>132697.5</v>
      </c>
    </row>
    <row r="54" spans="1:5" x14ac:dyDescent="0.3">
      <c r="A54" s="5" t="s">
        <v>103</v>
      </c>
      <c r="B54" s="13" t="s">
        <v>104</v>
      </c>
      <c r="C54" s="11" t="s">
        <v>95</v>
      </c>
      <c r="D54" s="32">
        <f>265395*0.5</f>
        <v>132697.5</v>
      </c>
    </row>
    <row r="55" spans="1:5" ht="31.5" x14ac:dyDescent="0.3">
      <c r="A55" s="5" t="s">
        <v>105</v>
      </c>
      <c r="B55" s="13" t="s">
        <v>106</v>
      </c>
      <c r="C55" s="11" t="s">
        <v>95</v>
      </c>
      <c r="D55" s="32">
        <v>0</v>
      </c>
    </row>
    <row r="56" spans="1:5" x14ac:dyDescent="0.3">
      <c r="A56" s="5" t="s">
        <v>107</v>
      </c>
      <c r="B56" s="13" t="s">
        <v>109</v>
      </c>
      <c r="C56" s="11" t="s">
        <v>95</v>
      </c>
      <c r="D56" s="32">
        <v>0</v>
      </c>
    </row>
    <row r="57" spans="1:5" ht="63" x14ac:dyDescent="0.3">
      <c r="A57" s="5" t="s">
        <v>108</v>
      </c>
      <c r="B57" s="13" t="s">
        <v>110</v>
      </c>
      <c r="C57" s="11" t="s">
        <v>95</v>
      </c>
      <c r="D57" s="32">
        <v>0</v>
      </c>
    </row>
    <row r="58" spans="1:5" x14ac:dyDescent="0.3">
      <c r="A58" s="3" t="s">
        <v>90</v>
      </c>
      <c r="B58" s="4" t="s">
        <v>111</v>
      </c>
      <c r="C58" s="11" t="s">
        <v>95</v>
      </c>
      <c r="D58" s="32">
        <v>49332</v>
      </c>
    </row>
    <row r="59" spans="1:5" x14ac:dyDescent="0.3">
      <c r="A59" s="23">
        <v>5</v>
      </c>
      <c r="B59" s="4" t="s">
        <v>112</v>
      </c>
      <c r="C59" s="11" t="s">
        <v>95</v>
      </c>
      <c r="D59" s="32">
        <f>D4+D46-D45+D52</f>
        <v>6239355.4668199997</v>
      </c>
    </row>
    <row r="60" spans="1:5" ht="19.5" thickBot="1" x14ac:dyDescent="0.35">
      <c r="A60" s="34" t="s">
        <v>113</v>
      </c>
      <c r="B60" s="35"/>
      <c r="C60" s="35"/>
      <c r="D60" s="36"/>
      <c r="E60" s="9"/>
    </row>
    <row r="61" spans="1:5" ht="33" thickBot="1" x14ac:dyDescent="0.35">
      <c r="A61" s="26">
        <v>1</v>
      </c>
      <c r="B61" s="17" t="s">
        <v>114</v>
      </c>
      <c r="C61" s="24" t="s">
        <v>115</v>
      </c>
      <c r="D61" s="31">
        <v>5919.6</v>
      </c>
    </row>
    <row r="62" spans="1:5" x14ac:dyDescent="0.3">
      <c r="A62" s="27">
        <v>2</v>
      </c>
      <c r="B62" s="16" t="s">
        <v>116</v>
      </c>
      <c r="C62" s="11" t="s">
        <v>117</v>
      </c>
      <c r="D62" s="31">
        <v>35690.69</v>
      </c>
    </row>
    <row r="63" spans="1:5" x14ac:dyDescent="0.3">
      <c r="A63" s="27">
        <v>3</v>
      </c>
      <c r="B63" s="16" t="s">
        <v>118</v>
      </c>
      <c r="C63" s="11" t="s">
        <v>119</v>
      </c>
      <c r="D63" s="33">
        <v>5639</v>
      </c>
    </row>
    <row r="64" spans="1:5" ht="19.5" thickBot="1" x14ac:dyDescent="0.35">
      <c r="A64" s="28">
        <v>4</v>
      </c>
      <c r="B64" s="18" t="s">
        <v>120</v>
      </c>
      <c r="C64" s="25" t="s">
        <v>121</v>
      </c>
      <c r="D64" s="38">
        <v>63.9</v>
      </c>
    </row>
    <row r="65" spans="1:4" x14ac:dyDescent="0.3">
      <c r="A65" s="14"/>
      <c r="B65" s="15"/>
      <c r="D65" s="14"/>
    </row>
  </sheetData>
  <mergeCells count="2">
    <mergeCell ref="A60:D60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2019-03-25T07:44:00Z</dcterms:modified>
</cp:coreProperties>
</file>